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030" activeTab="0"/>
  </bookViews>
  <sheets>
    <sheet name="Load Manifest" sheetId="1" r:id="rId1"/>
  </sheets>
  <definedNames>
    <definedName name="\0">'Load Manifest'!$J$4:$AI$4</definedName>
    <definedName name="\f">'Load Manifest'!$H$14:$AG$188</definedName>
    <definedName name="\m">'Load Manifest'!#REF!</definedName>
    <definedName name="_Regression_Int" localSheetId="0" hidden="1">1</definedName>
    <definedName name="MENU1">'Load Manifest'!$J$8:$N$10</definedName>
    <definedName name="MENU2">'Load Manifest'!#REF!</definedName>
    <definedName name="_xlnm.Print_Area" localSheetId="0">'Load Manifest'!$A$1:$D$45</definedName>
    <definedName name="QUIT">'Load Manifest'!#REF!</definedName>
  </definedNames>
  <calcPr fullCalcOnLoad="1"/>
</workbook>
</file>

<file path=xl/sharedStrings.xml><?xml version="1.0" encoding="utf-8"?>
<sst xmlns="http://schemas.openxmlformats.org/spreadsheetml/2006/main" count="28" uniqueCount="28">
  <si>
    <t>WEIGHT</t>
  </si>
  <si>
    <t>ARM</t>
  </si>
  <si>
    <t>MOMENT</t>
  </si>
  <si>
    <t>BEW</t>
  </si>
  <si>
    <t>FRONT</t>
  </si>
  <si>
    <t>AFT</t>
  </si>
  <si>
    <t>SEAT#6</t>
  </si>
  <si>
    <t>SEAT #5</t>
  </si>
  <si>
    <t>WINGS</t>
  </si>
  <si>
    <t>AVIONICS</t>
  </si>
  <si>
    <t>FWD BAG</t>
  </si>
  <si>
    <t>AFTB</t>
  </si>
  <si>
    <t>ZFW_6515</t>
  </si>
  <si>
    <t>GAL</t>
  </si>
  <si>
    <t xml:space="preserve"> </t>
  </si>
  <si>
    <t>FUEL_WT</t>
  </si>
  <si>
    <t>FuelTaxi</t>
  </si>
  <si>
    <t>F18-I61</t>
  </si>
  <si>
    <t>Burn GAL</t>
  </si>
  <si>
    <t>Gal</t>
  </si>
  <si>
    <t>Weight</t>
  </si>
  <si>
    <t>Mom/100</t>
  </si>
  <si>
    <t>Mom Arm</t>
  </si>
  <si>
    <t>Burn-WT</t>
  </si>
  <si>
    <t>LDW_6750</t>
  </si>
  <si>
    <t>N616ST</t>
  </si>
  <si>
    <t>MAX_7105</t>
  </si>
  <si>
    <t>Ramp 7140 MAX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</si>
</sst>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dd\-mmm\-yy_)"/>
    <numFmt numFmtId="166" formatCode="0.0"/>
  </numFmts>
  <fonts count="12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2"/>
      <name val="Courier"/>
      <family val="0"/>
    </font>
    <font>
      <b/>
      <sz val="10"/>
      <color indexed="12"/>
      <name val="Courier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0"/>
    </font>
    <font>
      <sz val="8"/>
      <name val="Arial"/>
      <family val="2"/>
    </font>
    <font>
      <sz val="10"/>
      <color indexed="10"/>
      <name val="Arial"/>
      <family val="0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 applyBorder="0">
      <alignment horizontal="righ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 horizontal="right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164" fontId="0" fillId="0" borderId="0" xfId="0" applyNumberFormat="1" applyAlignment="1" applyProtection="1">
      <alignment horizontal="right"/>
      <protection/>
    </xf>
    <xf numFmtId="165" fontId="0" fillId="0" borderId="0" xfId="0" applyNumberForma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0" fillId="0" borderId="0" xfId="0" applyAlignment="1" applyProtection="1" quotePrefix="1">
      <alignment horizontal="right"/>
      <protection/>
    </xf>
    <xf numFmtId="0" fontId="0" fillId="0" borderId="0" xfId="0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/>
      <protection/>
    </xf>
    <xf numFmtId="1" fontId="0" fillId="0" borderId="0" xfId="0" applyNumberFormat="1" applyBorder="1" applyAlignment="1" applyProtection="1">
      <alignment horizontal="right"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left"/>
      <protection/>
    </xf>
    <xf numFmtId="164" fontId="0" fillId="0" borderId="0" xfId="0" applyNumberFormat="1" applyAlignment="1" applyProtection="1">
      <alignment/>
      <protection locked="0"/>
    </xf>
    <xf numFmtId="1" fontId="0" fillId="0" borderId="0" xfId="0" applyNumberFormat="1" applyFont="1" applyBorder="1" applyAlignment="1" applyProtection="1">
      <alignment horizontal="right"/>
      <protection/>
    </xf>
    <xf numFmtId="43" fontId="0" fillId="0" borderId="0" xfId="15" applyFont="1" applyAlignment="1" applyProtection="1" quotePrefix="1">
      <alignment horizontal="left"/>
      <protection/>
    </xf>
    <xf numFmtId="166" fontId="0" fillId="0" borderId="0" xfId="0" applyNumberFormat="1" applyBorder="1" applyAlignment="1" applyProtection="1">
      <alignment horizontal="right"/>
      <protection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left"/>
    </xf>
    <xf numFmtId="2" fontId="0" fillId="0" borderId="0" xfId="0" applyNumberFormat="1" applyAlignment="1">
      <alignment horizontal="right"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 quotePrefix="1">
      <alignment horizontal="left"/>
      <protection/>
    </xf>
    <xf numFmtId="0" fontId="0" fillId="0" borderId="0" xfId="0" applyAlignment="1" applyProtection="1">
      <alignment horizontal="right"/>
      <protection locked="0"/>
    </xf>
    <xf numFmtId="0" fontId="5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right"/>
      <protection/>
    </xf>
    <xf numFmtId="1" fontId="7" fillId="0" borderId="0" xfId="0" applyNumberFormat="1" applyFont="1" applyBorder="1" applyAlignment="1" applyProtection="1">
      <alignment horizontal="right"/>
      <protection/>
    </xf>
    <xf numFmtId="166" fontId="0" fillId="0" borderId="0" xfId="0" applyNumberFormat="1" applyFont="1" applyBorder="1" applyAlignment="1" applyProtection="1">
      <alignment horizontal="right"/>
      <protection/>
    </xf>
    <xf numFmtId="166" fontId="7" fillId="0" borderId="0" xfId="0" applyNumberFormat="1" applyFont="1" applyBorder="1" applyAlignment="1" applyProtection="1">
      <alignment horizontal="right"/>
      <protection/>
    </xf>
    <xf numFmtId="0" fontId="6" fillId="0" borderId="0" xfId="0" applyFont="1" applyAlignment="1" applyProtection="1" quotePrefix="1">
      <alignment horizontal="left"/>
      <protection/>
    </xf>
    <xf numFmtId="1" fontId="7" fillId="0" borderId="0" xfId="0" applyNumberFormat="1" applyFont="1" applyBorder="1" applyAlignment="1" applyProtection="1">
      <alignment horizontal="right"/>
      <protection locked="0"/>
    </xf>
    <xf numFmtId="1" fontId="7" fillId="0" borderId="0" xfId="0" applyNumberFormat="1" applyFont="1" applyBorder="1" applyAlignment="1" applyProtection="1">
      <alignment horizontal="right"/>
      <protection/>
    </xf>
    <xf numFmtId="1" fontId="8" fillId="0" borderId="0" xfId="0" applyNumberFormat="1" applyFont="1" applyBorder="1" applyAlignment="1" applyProtection="1">
      <alignment horizontal="right"/>
      <protection/>
    </xf>
    <xf numFmtId="0" fontId="0" fillId="0" borderId="0" xfId="0" applyBorder="1" applyAlignment="1" applyProtection="1" quotePrefix="1">
      <alignment horizontal="center"/>
      <protection/>
    </xf>
    <xf numFmtId="2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 locked="0"/>
    </xf>
    <xf numFmtId="0" fontId="6" fillId="0" borderId="0" xfId="0" applyFont="1" applyAlignment="1" applyProtection="1" quotePrefix="1">
      <alignment horizontal="left"/>
      <protection/>
    </xf>
    <xf numFmtId="0" fontId="1" fillId="0" borderId="0" xfId="0" applyFont="1" applyAlignment="1" applyProtection="1" quotePrefix="1">
      <alignment horizontal="left"/>
      <protection/>
    </xf>
    <xf numFmtId="2" fontId="1" fillId="0" borderId="0" xfId="0" applyNumberFormat="1" applyFont="1" applyAlignment="1" applyProtection="1">
      <alignment/>
      <protection locked="0"/>
    </xf>
    <xf numFmtId="0" fontId="10" fillId="0" borderId="0" xfId="0" applyFont="1" applyAlignment="1" applyProtection="1" quotePrefix="1">
      <alignment horizontal="left"/>
      <protection/>
    </xf>
    <xf numFmtId="1" fontId="8" fillId="0" borderId="0" xfId="0" applyNumberFormat="1" applyFont="1" applyBorder="1" applyAlignment="1" applyProtection="1">
      <alignment horizontal="right"/>
      <protection locked="0"/>
    </xf>
    <xf numFmtId="1" fontId="11" fillId="0" borderId="0" xfId="0" applyNumberFormat="1" applyFont="1" applyBorder="1" applyAlignment="1" applyProtection="1">
      <alignment horizontal="right"/>
      <protection/>
    </xf>
    <xf numFmtId="1" fontId="1" fillId="0" borderId="0" xfId="0" applyNumberFormat="1" applyFont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18</xdr:row>
      <xdr:rowOff>133350</xdr:rowOff>
    </xdr:from>
    <xdr:to>
      <xdr:col>5</xdr:col>
      <xdr:colOff>161925</xdr:colOff>
      <xdr:row>37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0"/>
          <a:ext cx="4124325" cy="3076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218"/>
  <sheetViews>
    <sheetView showGridLines="0" tabSelected="1" workbookViewId="0" topLeftCell="A1">
      <selection activeCell="B12" sqref="B12"/>
    </sheetView>
  </sheetViews>
  <sheetFormatPr defaultColWidth="7.7109375" defaultRowHeight="12.75"/>
  <cols>
    <col min="1" max="1" width="18.140625" style="3" customWidth="1"/>
    <col min="2" max="2" width="7.7109375" style="6" customWidth="1"/>
    <col min="3" max="3" width="13.00390625" style="6" customWidth="1"/>
    <col min="4" max="4" width="11.57421875" style="3" customWidth="1"/>
    <col min="5" max="5" width="9.00390625" style="3" customWidth="1"/>
    <col min="6" max="14" width="7.7109375" style="3" customWidth="1"/>
    <col min="15" max="15" width="10.28125" style="3" customWidth="1"/>
    <col min="16" max="16" width="9.7109375" style="3" customWidth="1"/>
    <col min="17" max="16384" width="7.7109375" style="3" customWidth="1"/>
  </cols>
  <sheetData>
    <row r="1" spans="1:9" ht="12.75">
      <c r="A1" s="42" t="s">
        <v>25</v>
      </c>
      <c r="B1" s="6" t="s">
        <v>0</v>
      </c>
      <c r="C1" s="6" t="s">
        <v>1</v>
      </c>
      <c r="D1" s="6" t="s">
        <v>2</v>
      </c>
      <c r="F1"/>
      <c r="G1"/>
      <c r="H1" s="8" t="s">
        <v>17</v>
      </c>
      <c r="I1"/>
    </row>
    <row r="2" spans="1:9" ht="12.75">
      <c r="A2" s="7" t="s">
        <v>3</v>
      </c>
      <c r="B2" s="39">
        <v>5228</v>
      </c>
      <c r="C2" s="39">
        <v>153.79</v>
      </c>
      <c r="D2" s="14">
        <v>803907.1</v>
      </c>
      <c r="F2" s="9" t="s">
        <v>19</v>
      </c>
      <c r="G2" s="9" t="s">
        <v>20</v>
      </c>
      <c r="H2" s="9" t="s">
        <v>21</v>
      </c>
      <c r="I2" s="9" t="s">
        <v>22</v>
      </c>
    </row>
    <row r="3" spans="1:9" ht="15">
      <c r="A3" s="38" t="s">
        <v>4</v>
      </c>
      <c r="B3" s="24">
        <v>420</v>
      </c>
      <c r="C3" s="6">
        <v>137</v>
      </c>
      <c r="D3" s="4">
        <f aca="true" t="shared" si="0" ref="D3:D10">B3*C3</f>
        <v>57540</v>
      </c>
      <c r="F3" s="9">
        <v>5</v>
      </c>
      <c r="G3" s="9">
        <f aca="true" t="shared" si="1" ref="G3:G45">F3*6</f>
        <v>30</v>
      </c>
      <c r="H3" s="9">
        <v>50</v>
      </c>
      <c r="I3" s="10">
        <f aca="true" t="shared" si="2" ref="I3:I46">H3/G3*100</f>
        <v>166.66666666666669</v>
      </c>
    </row>
    <row r="4" spans="1:16" ht="12" customHeight="1">
      <c r="A4" s="7" t="s">
        <v>5</v>
      </c>
      <c r="B4" s="37">
        <f>240+175</f>
        <v>415</v>
      </c>
      <c r="C4" s="38">
        <v>178</v>
      </c>
      <c r="D4" s="4">
        <f t="shared" si="0"/>
        <v>73870</v>
      </c>
      <c r="F4" s="9">
        <v>10</v>
      </c>
      <c r="G4" s="9">
        <f t="shared" si="1"/>
        <v>60</v>
      </c>
      <c r="H4" s="9">
        <v>99</v>
      </c>
      <c r="I4" s="10">
        <f t="shared" si="2"/>
        <v>165</v>
      </c>
      <c r="M4" s="12"/>
      <c r="N4" s="12"/>
      <c r="O4" s="12"/>
      <c r="P4" s="12"/>
    </row>
    <row r="5" spans="1:16" ht="15">
      <c r="A5" s="7" t="s">
        <v>6</v>
      </c>
      <c r="B5" s="24">
        <v>120</v>
      </c>
      <c r="C5" s="6">
        <v>218</v>
      </c>
      <c r="D5" s="4">
        <f t="shared" si="0"/>
        <v>26160</v>
      </c>
      <c r="F5" s="9">
        <v>15</v>
      </c>
      <c r="G5" s="9">
        <f t="shared" si="1"/>
        <v>90</v>
      </c>
      <c r="H5" s="9">
        <v>148</v>
      </c>
      <c r="I5" s="10">
        <f t="shared" si="2"/>
        <v>164.44444444444443</v>
      </c>
      <c r="J5" s="5"/>
      <c r="M5" s="12"/>
      <c r="N5" s="12"/>
      <c r="O5" s="12"/>
      <c r="P5" s="12"/>
    </row>
    <row r="6" spans="1:16" ht="15">
      <c r="A6" s="1" t="s">
        <v>7</v>
      </c>
      <c r="B6" s="24">
        <v>115</v>
      </c>
      <c r="C6" s="6">
        <v>245</v>
      </c>
      <c r="D6" s="4">
        <f t="shared" si="0"/>
        <v>28175</v>
      </c>
      <c r="F6" s="9">
        <v>20</v>
      </c>
      <c r="G6" s="9">
        <f t="shared" si="1"/>
        <v>120</v>
      </c>
      <c r="H6" s="9">
        <v>197</v>
      </c>
      <c r="I6" s="10">
        <f t="shared" si="2"/>
        <v>164.16666666666666</v>
      </c>
      <c r="M6" s="12"/>
      <c r="N6" s="12"/>
      <c r="O6" s="12"/>
      <c r="P6" s="12"/>
    </row>
    <row r="7" spans="1:16" ht="15">
      <c r="A7" s="1" t="s">
        <v>8</v>
      </c>
      <c r="B7" s="24">
        <v>5</v>
      </c>
      <c r="C7" s="6">
        <v>186</v>
      </c>
      <c r="D7" s="4">
        <f t="shared" si="0"/>
        <v>930</v>
      </c>
      <c r="F7" s="9">
        <v>25</v>
      </c>
      <c r="G7" s="9">
        <f t="shared" si="1"/>
        <v>150</v>
      </c>
      <c r="H7" s="9">
        <v>246</v>
      </c>
      <c r="I7" s="10">
        <f t="shared" si="2"/>
        <v>164</v>
      </c>
      <c r="M7" s="12"/>
      <c r="N7" s="12"/>
      <c r="O7" s="12"/>
      <c r="P7" s="12"/>
    </row>
    <row r="8" spans="1:14" ht="15">
      <c r="A8" s="1" t="s">
        <v>9</v>
      </c>
      <c r="B8" s="24">
        <v>125</v>
      </c>
      <c r="C8" s="6">
        <v>32</v>
      </c>
      <c r="D8" s="4">
        <f t="shared" si="0"/>
        <v>4000</v>
      </c>
      <c r="F8" s="9">
        <v>28</v>
      </c>
      <c r="G8" s="9">
        <f t="shared" si="1"/>
        <v>168</v>
      </c>
      <c r="H8" s="9">
        <v>275</v>
      </c>
      <c r="I8" s="10">
        <f t="shared" si="2"/>
        <v>163.69047619047618</v>
      </c>
      <c r="J8" s="1"/>
      <c r="K8" s="7"/>
      <c r="L8" s="7"/>
      <c r="M8" s="1"/>
      <c r="N8" s="1"/>
    </row>
    <row r="9" spans="1:14" ht="15">
      <c r="A9" s="1" t="s">
        <v>10</v>
      </c>
      <c r="B9" s="24">
        <v>0</v>
      </c>
      <c r="C9" s="6">
        <v>71</v>
      </c>
      <c r="D9" s="4">
        <f t="shared" si="0"/>
        <v>0</v>
      </c>
      <c r="F9" s="9">
        <v>30</v>
      </c>
      <c r="G9" s="9">
        <f t="shared" si="1"/>
        <v>180</v>
      </c>
      <c r="H9" s="9">
        <v>294</v>
      </c>
      <c r="I9" s="10">
        <f t="shared" si="2"/>
        <v>163.33333333333334</v>
      </c>
      <c r="J9" s="7"/>
      <c r="K9" s="7"/>
      <c r="L9" s="7"/>
      <c r="M9" s="7"/>
      <c r="N9" s="16"/>
    </row>
    <row r="10" spans="1:14" ht="15">
      <c r="A10" s="1" t="s">
        <v>11</v>
      </c>
      <c r="B10" s="24">
        <v>0</v>
      </c>
      <c r="C10" s="6">
        <v>282</v>
      </c>
      <c r="D10" s="4">
        <f t="shared" si="0"/>
        <v>0</v>
      </c>
      <c r="F10" s="9">
        <v>35</v>
      </c>
      <c r="G10" s="9">
        <f t="shared" si="1"/>
        <v>210</v>
      </c>
      <c r="H10" s="9">
        <v>343</v>
      </c>
      <c r="I10" s="10">
        <f t="shared" si="2"/>
        <v>163.33333333333334</v>
      </c>
      <c r="J10" s="7"/>
      <c r="K10" s="7"/>
      <c r="L10" s="7"/>
      <c r="M10" s="7"/>
      <c r="N10" s="7"/>
    </row>
    <row r="11" spans="1:9" ht="12.75">
      <c r="A11" s="40" t="s">
        <v>12</v>
      </c>
      <c r="B11" s="11">
        <f>SUM(B2:B10)</f>
        <v>6428</v>
      </c>
      <c r="C11" s="17">
        <f>D11/B11</f>
        <v>154.72652457996267</v>
      </c>
      <c r="D11" s="11">
        <f>SUM(D2:D10)</f>
        <v>994582.1</v>
      </c>
      <c r="F11" s="9">
        <v>40</v>
      </c>
      <c r="G11" s="9">
        <f t="shared" si="1"/>
        <v>240</v>
      </c>
      <c r="H11" s="9">
        <v>392</v>
      </c>
      <c r="I11" s="10">
        <f t="shared" si="2"/>
        <v>163.33333333333334</v>
      </c>
    </row>
    <row r="12" spans="1:14" ht="12.75">
      <c r="A12" s="22" t="s">
        <v>13</v>
      </c>
      <c r="B12" s="31">
        <v>100</v>
      </c>
      <c r="C12" s="11" t="s">
        <v>14</v>
      </c>
      <c r="D12" s="11"/>
      <c r="F12" s="9">
        <v>45</v>
      </c>
      <c r="G12" s="9">
        <f t="shared" si="1"/>
        <v>270</v>
      </c>
      <c r="H12" s="9">
        <v>440</v>
      </c>
      <c r="I12" s="10">
        <f t="shared" si="2"/>
        <v>162.96296296296296</v>
      </c>
      <c r="J12" s="1"/>
      <c r="K12"/>
      <c r="L12"/>
      <c r="M12" s="7"/>
      <c r="N12"/>
    </row>
    <row r="13" spans="1:14" ht="12.75">
      <c r="A13" s="41" t="s">
        <v>15</v>
      </c>
      <c r="B13" s="44">
        <f>B12*6</f>
        <v>600</v>
      </c>
      <c r="C13" s="17">
        <f>VLOOKUP(B12,F3:I46,4)</f>
        <v>162.16666666666666</v>
      </c>
      <c r="D13" s="11">
        <f>B13*C13</f>
        <v>97300</v>
      </c>
      <c r="F13" s="9">
        <v>50</v>
      </c>
      <c r="G13" s="9">
        <f t="shared" si="1"/>
        <v>300</v>
      </c>
      <c r="H13" s="9">
        <v>489</v>
      </c>
      <c r="I13" s="10">
        <f t="shared" si="2"/>
        <v>163</v>
      </c>
      <c r="J13" s="7"/>
      <c r="K13"/>
      <c r="L13"/>
      <c r="M13" s="7"/>
      <c r="N13"/>
    </row>
    <row r="14" spans="1:14" ht="12.75">
      <c r="A14" s="43" t="s">
        <v>27</v>
      </c>
      <c r="B14" s="15">
        <f>B11+B13</f>
        <v>7028</v>
      </c>
      <c r="C14" s="28">
        <f>D14/B14</f>
        <v>155.36171030165056</v>
      </c>
      <c r="D14" s="15">
        <f>D11+D13</f>
        <v>1091882.1</v>
      </c>
      <c r="F14" s="9">
        <v>55</v>
      </c>
      <c r="G14" s="9">
        <f t="shared" si="1"/>
        <v>330</v>
      </c>
      <c r="H14" s="9">
        <v>537</v>
      </c>
      <c r="I14" s="10">
        <f t="shared" si="2"/>
        <v>162.72727272727272</v>
      </c>
      <c r="J14" s="7"/>
      <c r="K14"/>
      <c r="L14"/>
      <c r="M14" s="7"/>
      <c r="N14"/>
    </row>
    <row r="15" spans="1:11" ht="12.75">
      <c r="A15" s="22" t="s">
        <v>16</v>
      </c>
      <c r="B15" s="11">
        <v>-18</v>
      </c>
      <c r="C15" s="17">
        <f>C13</f>
        <v>162.16666666666666</v>
      </c>
      <c r="D15" s="11">
        <f>B15*C15</f>
        <v>-2919</v>
      </c>
      <c r="F15" s="9">
        <v>56</v>
      </c>
      <c r="G15" s="9">
        <f t="shared" si="1"/>
        <v>336</v>
      </c>
      <c r="H15" s="9">
        <v>547</v>
      </c>
      <c r="I15" s="10">
        <f t="shared" si="2"/>
        <v>162.79761904761904</v>
      </c>
      <c r="J15"/>
      <c r="K15"/>
    </row>
    <row r="16" spans="1:15" ht="12.75">
      <c r="A16" s="30" t="s">
        <v>26</v>
      </c>
      <c r="B16" s="45">
        <f>B14+B15</f>
        <v>7010</v>
      </c>
      <c r="C16" s="29">
        <f>D16/B16</f>
        <v>155.34423680456493</v>
      </c>
      <c r="D16" s="27">
        <f>D14+D15</f>
        <v>1088963.1</v>
      </c>
      <c r="F16" s="9">
        <v>60</v>
      </c>
      <c r="G16" s="9">
        <f t="shared" si="1"/>
        <v>360</v>
      </c>
      <c r="H16" s="9">
        <v>586</v>
      </c>
      <c r="I16" s="10">
        <f t="shared" si="2"/>
        <v>162.77777777777777</v>
      </c>
      <c r="J16"/>
      <c r="K16"/>
      <c r="L16"/>
      <c r="M16"/>
      <c r="N16"/>
      <c r="O16"/>
    </row>
    <row r="17" spans="1:15" ht="12.75">
      <c r="A17" s="21" t="s">
        <v>18</v>
      </c>
      <c r="B17" s="32">
        <v>45</v>
      </c>
      <c r="C17" s="17"/>
      <c r="D17" s="11"/>
      <c r="F17" s="9">
        <v>65</v>
      </c>
      <c r="G17" s="9">
        <f t="shared" si="1"/>
        <v>390</v>
      </c>
      <c r="H17" s="9">
        <v>635</v>
      </c>
      <c r="I17" s="10">
        <f t="shared" si="2"/>
        <v>162.82051282051282</v>
      </c>
      <c r="J17"/>
      <c r="K17"/>
      <c r="L17"/>
      <c r="M17"/>
      <c r="N17"/>
      <c r="O17"/>
    </row>
    <row r="18" spans="1:23" ht="12.75">
      <c r="A18" s="22" t="s">
        <v>23</v>
      </c>
      <c r="B18" s="33">
        <f>B17*6</f>
        <v>270</v>
      </c>
      <c r="C18" s="17">
        <f>VLOOKUP(B17,F3:I46,4)</f>
        <v>162.96296296296296</v>
      </c>
      <c r="D18" s="11">
        <f>-B18*C18</f>
        <v>-44000</v>
      </c>
      <c r="F18" s="9">
        <v>70</v>
      </c>
      <c r="G18" s="9">
        <f t="shared" si="1"/>
        <v>420</v>
      </c>
      <c r="H18" s="9">
        <v>683</v>
      </c>
      <c r="I18" s="10">
        <f t="shared" si="2"/>
        <v>162.61904761904762</v>
      </c>
      <c r="J18"/>
      <c r="K18"/>
      <c r="L18"/>
      <c r="M18"/>
      <c r="N18"/>
      <c r="O18" s="8"/>
      <c r="P18"/>
      <c r="T18"/>
      <c r="U18"/>
      <c r="V18"/>
      <c r="W18"/>
    </row>
    <row r="19" spans="1:23" ht="12.75">
      <c r="A19" s="40" t="s">
        <v>24</v>
      </c>
      <c r="B19" s="46">
        <f>B16-B18</f>
        <v>6740</v>
      </c>
      <c r="C19" s="28">
        <f>D19/B19</f>
        <v>155.0390356083086</v>
      </c>
      <c r="D19" s="15">
        <f>D16+D18</f>
        <v>1044963.1000000001</v>
      </c>
      <c r="F19" s="9">
        <v>75</v>
      </c>
      <c r="G19" s="9">
        <f t="shared" si="1"/>
        <v>450</v>
      </c>
      <c r="H19" s="9">
        <v>731</v>
      </c>
      <c r="I19" s="10">
        <f t="shared" si="2"/>
        <v>162.44444444444443</v>
      </c>
      <c r="J19"/>
      <c r="K19"/>
      <c r="L19"/>
      <c r="M19" s="9"/>
      <c r="N19" s="9"/>
      <c r="O19" s="9"/>
      <c r="P19" s="9"/>
      <c r="Q19"/>
      <c r="R19" s="18"/>
      <c r="S19" s="19"/>
      <c r="T19"/>
      <c r="U19"/>
      <c r="V19"/>
      <c r="W19"/>
    </row>
    <row r="20" spans="1:23" ht="12.75">
      <c r="A20"/>
      <c r="B20"/>
      <c r="C20"/>
      <c r="D20"/>
      <c r="F20" s="9">
        <v>80</v>
      </c>
      <c r="G20" s="9">
        <f t="shared" si="1"/>
        <v>480</v>
      </c>
      <c r="H20" s="9">
        <v>780</v>
      </c>
      <c r="I20" s="10">
        <f t="shared" si="2"/>
        <v>162.5</v>
      </c>
      <c r="J20"/>
      <c r="K20"/>
      <c r="L20"/>
      <c r="M20" s="34"/>
      <c r="N20" s="35"/>
      <c r="O20" s="36"/>
      <c r="P20" s="35"/>
      <c r="Q20"/>
      <c r="R20"/>
      <c r="S20"/>
      <c r="T20"/>
      <c r="U20"/>
      <c r="V20"/>
      <c r="W20"/>
    </row>
    <row r="21" spans="1:23" ht="12.75">
      <c r="A21"/>
      <c r="B21"/>
      <c r="C21"/>
      <c r="D21"/>
      <c r="F21" s="9">
        <v>85</v>
      </c>
      <c r="G21" s="9">
        <f t="shared" si="1"/>
        <v>510</v>
      </c>
      <c r="H21" s="9">
        <v>828</v>
      </c>
      <c r="I21" s="10">
        <f t="shared" si="2"/>
        <v>162.35294117647058</v>
      </c>
      <c r="J21"/>
      <c r="K21"/>
      <c r="L21"/>
      <c r="M21" s="9"/>
      <c r="N21" s="35"/>
      <c r="O21" s="36"/>
      <c r="P21" s="35"/>
      <c r="Q21"/>
      <c r="R21"/>
      <c r="S21"/>
      <c r="T21"/>
      <c r="U21"/>
      <c r="V21"/>
      <c r="W21"/>
    </row>
    <row r="22" spans="1:23" ht="12.75">
      <c r="A22"/>
      <c r="B22"/>
      <c r="C22"/>
      <c r="D22"/>
      <c r="F22" s="9">
        <v>90</v>
      </c>
      <c r="G22" s="9">
        <f t="shared" si="1"/>
        <v>540</v>
      </c>
      <c r="H22" s="9">
        <v>877</v>
      </c>
      <c r="I22" s="10">
        <f t="shared" si="2"/>
        <v>162.4074074074074</v>
      </c>
      <c r="J22"/>
      <c r="K22"/>
      <c r="L22"/>
      <c r="M22" s="9"/>
      <c r="N22" s="35"/>
      <c r="O22" s="36"/>
      <c r="P22" s="35"/>
      <c r="Q22"/>
      <c r="R22"/>
      <c r="S22"/>
      <c r="T22"/>
      <c r="U22"/>
      <c r="V22"/>
      <c r="W22"/>
    </row>
    <row r="23" spans="1:23" ht="12.75">
      <c r="A23"/>
      <c r="B23"/>
      <c r="C23"/>
      <c r="F23" s="9">
        <v>95</v>
      </c>
      <c r="G23" s="9">
        <f t="shared" si="1"/>
        <v>570</v>
      </c>
      <c r="H23" s="9">
        <v>925</v>
      </c>
      <c r="I23" s="10">
        <f t="shared" si="2"/>
        <v>162.28070175438597</v>
      </c>
      <c r="J23"/>
      <c r="K23"/>
      <c r="L23"/>
      <c r="M23" s="9"/>
      <c r="N23" s="35"/>
      <c r="O23" s="36"/>
      <c r="P23" s="35"/>
      <c r="Q23"/>
      <c r="R23"/>
      <c r="S23"/>
      <c r="T23"/>
      <c r="U23"/>
      <c r="V23"/>
      <c r="W23"/>
    </row>
    <row r="24" spans="1:23" ht="12.75">
      <c r="A24"/>
      <c r="B24"/>
      <c r="C24"/>
      <c r="D24"/>
      <c r="F24" s="9">
        <v>100</v>
      </c>
      <c r="G24" s="9">
        <f t="shared" si="1"/>
        <v>600</v>
      </c>
      <c r="H24" s="9">
        <v>973</v>
      </c>
      <c r="I24" s="10">
        <f t="shared" si="2"/>
        <v>162.16666666666666</v>
      </c>
      <c r="J24"/>
      <c r="K24"/>
      <c r="L24"/>
      <c r="M24" s="9"/>
      <c r="N24" s="10"/>
      <c r="O24" s="9"/>
      <c r="P24" s="10"/>
      <c r="Q24"/>
      <c r="R24"/>
      <c r="S24"/>
      <c r="T24"/>
      <c r="U24"/>
      <c r="V24"/>
      <c r="W24"/>
    </row>
    <row r="25" spans="1:23" ht="12.75">
      <c r="A25"/>
      <c r="B25"/>
      <c r="C25"/>
      <c r="D25"/>
      <c r="F25" s="9">
        <v>105</v>
      </c>
      <c r="G25" s="9">
        <f t="shared" si="1"/>
        <v>630</v>
      </c>
      <c r="H25" s="9">
        <v>1022</v>
      </c>
      <c r="I25" s="10">
        <f t="shared" si="2"/>
        <v>162.22222222222223</v>
      </c>
      <c r="J25"/>
      <c r="K25"/>
      <c r="L25"/>
      <c r="M25" s="9"/>
      <c r="N25" s="10"/>
      <c r="O25" s="9"/>
      <c r="P25" s="10"/>
      <c r="Q25"/>
      <c r="R25"/>
      <c r="S25"/>
      <c r="T25"/>
      <c r="U25"/>
      <c r="V25"/>
      <c r="W25"/>
    </row>
    <row r="26" spans="1:23" ht="12.75">
      <c r="A26"/>
      <c r="B26"/>
      <c r="C26"/>
      <c r="D26"/>
      <c r="F26" s="9">
        <v>110</v>
      </c>
      <c r="G26" s="9">
        <f t="shared" si="1"/>
        <v>660</v>
      </c>
      <c r="H26" s="9">
        <v>1070</v>
      </c>
      <c r="I26" s="10">
        <f t="shared" si="2"/>
        <v>162.12121212121212</v>
      </c>
      <c r="J26"/>
      <c r="K26"/>
      <c r="L26"/>
      <c r="M26" s="9"/>
      <c r="N26" s="35"/>
      <c r="O26" s="36"/>
      <c r="P26" s="35"/>
      <c r="Q26"/>
      <c r="R26"/>
      <c r="S26"/>
      <c r="T26"/>
      <c r="U26"/>
      <c r="V26"/>
      <c r="W26"/>
    </row>
    <row r="27" spans="6:23" ht="12.75">
      <c r="F27" s="9">
        <v>115</v>
      </c>
      <c r="G27" s="9">
        <f t="shared" si="1"/>
        <v>690</v>
      </c>
      <c r="H27" s="9">
        <v>1113</v>
      </c>
      <c r="I27" s="10">
        <f t="shared" si="2"/>
        <v>161.30434782608697</v>
      </c>
      <c r="J27"/>
      <c r="K27"/>
      <c r="L27"/>
      <c r="M27" s="9"/>
      <c r="N27" s="10"/>
      <c r="O27" s="9"/>
      <c r="P27" s="10"/>
      <c r="Q27"/>
      <c r="R27"/>
      <c r="S27"/>
      <c r="T27"/>
      <c r="U27"/>
      <c r="V27"/>
      <c r="W27"/>
    </row>
    <row r="28" spans="1:23" ht="12.75">
      <c r="A28" s="6"/>
      <c r="B28" s="25"/>
      <c r="F28" s="9">
        <v>120</v>
      </c>
      <c r="G28" s="9">
        <f t="shared" si="1"/>
        <v>720</v>
      </c>
      <c r="H28" s="9">
        <v>1166</v>
      </c>
      <c r="I28" s="10">
        <f t="shared" si="2"/>
        <v>161.94444444444446</v>
      </c>
      <c r="J28"/>
      <c r="K28"/>
      <c r="L28"/>
      <c r="M28"/>
      <c r="N28"/>
      <c r="O28"/>
      <c r="P28"/>
      <c r="Q28"/>
      <c r="R28"/>
      <c r="S28"/>
      <c r="T28"/>
      <c r="U28"/>
      <c r="V28"/>
      <c r="W28"/>
    </row>
    <row r="29" spans="1:23" ht="12.75">
      <c r="A29" s="6"/>
      <c r="B29" s="25"/>
      <c r="F29" s="9">
        <v>125</v>
      </c>
      <c r="G29" s="9">
        <f t="shared" si="1"/>
        <v>750</v>
      </c>
      <c r="H29" s="9">
        <v>1214</v>
      </c>
      <c r="I29" s="10">
        <f t="shared" si="2"/>
        <v>161.86666666666667</v>
      </c>
      <c r="J29"/>
      <c r="K29"/>
      <c r="L29"/>
      <c r="M29"/>
      <c r="N29"/>
      <c r="O29"/>
      <c r="P29"/>
      <c r="Q29"/>
      <c r="R29"/>
      <c r="S29"/>
      <c r="T29"/>
      <c r="U29"/>
      <c r="V29"/>
      <c r="W29"/>
    </row>
    <row r="30" spans="2:23" ht="12.75">
      <c r="B30" s="25"/>
      <c r="F30" s="9">
        <v>130</v>
      </c>
      <c r="G30" s="9">
        <f t="shared" si="1"/>
        <v>780</v>
      </c>
      <c r="H30" s="9">
        <v>1262</v>
      </c>
      <c r="I30" s="10">
        <f t="shared" si="2"/>
        <v>161.7948717948718</v>
      </c>
      <c r="J30"/>
      <c r="K30"/>
      <c r="L30"/>
      <c r="M30"/>
      <c r="N30"/>
      <c r="O30"/>
      <c r="P30"/>
      <c r="Q30"/>
      <c r="R30"/>
      <c r="S30"/>
      <c r="T30"/>
      <c r="U30"/>
      <c r="V30"/>
      <c r="W30"/>
    </row>
    <row r="31" spans="1:23" ht="12.75">
      <c r="A31" s="8"/>
      <c r="B31" s="25"/>
      <c r="F31" s="9">
        <v>135</v>
      </c>
      <c r="G31" s="9">
        <f t="shared" si="1"/>
        <v>810</v>
      </c>
      <c r="H31" s="9">
        <v>1310</v>
      </c>
      <c r="I31" s="10">
        <f t="shared" si="2"/>
        <v>161.7283950617284</v>
      </c>
      <c r="J31"/>
      <c r="K31"/>
      <c r="L31"/>
      <c r="M31"/>
      <c r="N31"/>
      <c r="O31"/>
      <c r="P31"/>
      <c r="Q31"/>
      <c r="R31"/>
      <c r="S31"/>
      <c r="T31"/>
      <c r="U31"/>
      <c r="V31"/>
      <c r="W31"/>
    </row>
    <row r="32" spans="1:23" ht="12.75">
      <c r="A32" s="13"/>
      <c r="B32" s="25"/>
      <c r="F32" s="9">
        <v>140</v>
      </c>
      <c r="G32" s="9">
        <f t="shared" si="1"/>
        <v>840</v>
      </c>
      <c r="H32" s="9">
        <v>1359</v>
      </c>
      <c r="I32" s="10">
        <f t="shared" si="2"/>
        <v>161.78571428571428</v>
      </c>
      <c r="J32"/>
      <c r="K32"/>
      <c r="L32"/>
      <c r="M32"/>
      <c r="N32"/>
      <c r="O32"/>
      <c r="P32"/>
      <c r="Q32"/>
      <c r="R32"/>
      <c r="S32"/>
      <c r="T32"/>
      <c r="U32"/>
      <c r="V32"/>
      <c r="W32"/>
    </row>
    <row r="33" spans="1:23" ht="12.75">
      <c r="A33" s="13"/>
      <c r="B33" s="25"/>
      <c r="F33" s="9">
        <v>145</v>
      </c>
      <c r="G33" s="9">
        <f t="shared" si="1"/>
        <v>870</v>
      </c>
      <c r="H33" s="9">
        <v>1407</v>
      </c>
      <c r="I33" s="10">
        <f t="shared" si="2"/>
        <v>161.72413793103448</v>
      </c>
      <c r="J33"/>
      <c r="K33"/>
      <c r="L33"/>
      <c r="M33"/>
      <c r="N33"/>
      <c r="O33"/>
      <c r="P33"/>
      <c r="Q33"/>
      <c r="R33"/>
      <c r="S33"/>
      <c r="T33"/>
      <c r="U33"/>
      <c r="V33"/>
      <c r="W33"/>
    </row>
    <row r="34" spans="1:23" ht="12.75">
      <c r="A34" s="13"/>
      <c r="B34" s="25"/>
      <c r="F34" s="9">
        <v>150</v>
      </c>
      <c r="G34" s="9">
        <f t="shared" si="1"/>
        <v>900</v>
      </c>
      <c r="H34" s="9">
        <v>1455</v>
      </c>
      <c r="I34" s="10">
        <f t="shared" si="2"/>
        <v>161.66666666666666</v>
      </c>
      <c r="J34"/>
      <c r="K34"/>
      <c r="L34"/>
      <c r="M34"/>
      <c r="N34"/>
      <c r="O34"/>
      <c r="P34"/>
      <c r="Q34"/>
      <c r="R34"/>
      <c r="S34"/>
      <c r="T34"/>
      <c r="U34"/>
      <c r="V34"/>
      <c r="W34"/>
    </row>
    <row r="35" spans="1:23" ht="12.75">
      <c r="A35" s="13"/>
      <c r="B35" s="25"/>
      <c r="F35" s="9">
        <v>155</v>
      </c>
      <c r="G35" s="9">
        <f t="shared" si="1"/>
        <v>930</v>
      </c>
      <c r="H35" s="9">
        <v>1503</v>
      </c>
      <c r="I35" s="10">
        <f t="shared" si="2"/>
        <v>161.61290322580646</v>
      </c>
      <c r="J35"/>
      <c r="K35"/>
      <c r="L35"/>
      <c r="M35"/>
      <c r="N35"/>
      <c r="O35"/>
      <c r="P35"/>
      <c r="Q35"/>
      <c r="R35"/>
      <c r="S35"/>
      <c r="T35"/>
      <c r="U35"/>
      <c r="V35"/>
      <c r="W35"/>
    </row>
    <row r="36" spans="1:23" ht="12.75">
      <c r="A36" s="12"/>
      <c r="B36" s="25"/>
      <c r="F36" s="9">
        <v>160</v>
      </c>
      <c r="G36" s="9">
        <f t="shared" si="1"/>
        <v>960</v>
      </c>
      <c r="H36" s="9">
        <v>1550</v>
      </c>
      <c r="I36" s="10">
        <f t="shared" si="2"/>
        <v>161.45833333333331</v>
      </c>
      <c r="J36"/>
      <c r="K36"/>
      <c r="L36"/>
      <c r="M36"/>
      <c r="N36"/>
      <c r="O36"/>
      <c r="P36"/>
      <c r="Q36"/>
      <c r="R36"/>
      <c r="S36"/>
      <c r="T36"/>
      <c r="U36"/>
      <c r="V36"/>
      <c r="W36"/>
    </row>
    <row r="37" spans="1:23" ht="12.75">
      <c r="A37" s="6"/>
      <c r="B37" s="25"/>
      <c r="F37" s="9">
        <v>165</v>
      </c>
      <c r="G37" s="9">
        <f t="shared" si="1"/>
        <v>990</v>
      </c>
      <c r="H37" s="9">
        <v>1598</v>
      </c>
      <c r="I37" s="10">
        <f t="shared" si="2"/>
        <v>161.4141414141414</v>
      </c>
      <c r="J37"/>
      <c r="K37"/>
      <c r="L37"/>
      <c r="M37"/>
      <c r="N37"/>
      <c r="O37"/>
      <c r="P37"/>
      <c r="Q37"/>
      <c r="R37"/>
      <c r="S37"/>
      <c r="T37"/>
      <c r="U37"/>
      <c r="V37"/>
      <c r="W37"/>
    </row>
    <row r="38" spans="2:23" ht="12.75">
      <c r="B38" s="25"/>
      <c r="F38" s="9">
        <v>170</v>
      </c>
      <c r="G38" s="9">
        <f t="shared" si="1"/>
        <v>1020</v>
      </c>
      <c r="H38" s="9">
        <v>1646</v>
      </c>
      <c r="I38" s="10">
        <f t="shared" si="2"/>
        <v>161.37254901960785</v>
      </c>
      <c r="J38"/>
      <c r="K38"/>
      <c r="L38"/>
      <c r="M38"/>
      <c r="N38"/>
      <c r="O38"/>
      <c r="P38"/>
      <c r="Q38"/>
      <c r="R38"/>
      <c r="S38"/>
      <c r="T38"/>
      <c r="U38"/>
      <c r="V38"/>
      <c r="W38"/>
    </row>
    <row r="39" spans="1:23" ht="15">
      <c r="A39" s="6"/>
      <c r="B39" s="25"/>
      <c r="F39" s="9">
        <v>175</v>
      </c>
      <c r="G39" s="9">
        <f t="shared" si="1"/>
        <v>1050</v>
      </c>
      <c r="H39" s="9">
        <v>1692</v>
      </c>
      <c r="I39" s="10">
        <f t="shared" si="2"/>
        <v>161.14285714285714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</row>
    <row r="40" spans="2:23" ht="12.75">
      <c r="B40" s="23"/>
      <c r="F40" s="9">
        <v>180</v>
      </c>
      <c r="G40" s="9">
        <f t="shared" si="1"/>
        <v>1080</v>
      </c>
      <c r="H40" s="9">
        <v>1742</v>
      </c>
      <c r="I40" s="10">
        <f t="shared" si="2"/>
        <v>161.2962962962963</v>
      </c>
      <c r="J40"/>
      <c r="K40"/>
      <c r="L40"/>
      <c r="M40"/>
      <c r="N40"/>
      <c r="O40"/>
      <c r="P40"/>
      <c r="Q40"/>
      <c r="R40"/>
      <c r="S40"/>
      <c r="T40"/>
      <c r="U40"/>
      <c r="V40"/>
      <c r="W40"/>
    </row>
    <row r="41" spans="2:23" ht="12.75">
      <c r="B41" s="23"/>
      <c r="F41" s="9">
        <v>185</v>
      </c>
      <c r="G41" s="9">
        <f t="shared" si="1"/>
        <v>1110</v>
      </c>
      <c r="H41" s="9">
        <v>1790</v>
      </c>
      <c r="I41" s="10">
        <f t="shared" si="2"/>
        <v>161.26126126126127</v>
      </c>
      <c r="J41"/>
      <c r="K41"/>
      <c r="L41"/>
      <c r="M41"/>
      <c r="N41"/>
      <c r="O41"/>
      <c r="P41"/>
      <c r="Q41"/>
      <c r="R41"/>
      <c r="S41"/>
      <c r="T41"/>
      <c r="U41"/>
      <c r="V41"/>
      <c r="W41"/>
    </row>
    <row r="42" spans="2:23" ht="12.75">
      <c r="B42" s="23"/>
      <c r="F42" s="9">
        <v>190</v>
      </c>
      <c r="G42" s="9">
        <f t="shared" si="1"/>
        <v>1140</v>
      </c>
      <c r="H42" s="9">
        <v>1838</v>
      </c>
      <c r="I42" s="10">
        <f t="shared" si="2"/>
        <v>161.22807017543857</v>
      </c>
      <c r="J42"/>
      <c r="K42"/>
      <c r="L42"/>
      <c r="M42"/>
      <c r="N42"/>
      <c r="O42"/>
      <c r="P42"/>
      <c r="Q42"/>
      <c r="R42"/>
      <c r="S42"/>
      <c r="T42"/>
      <c r="U42"/>
      <c r="V42"/>
      <c r="W42"/>
    </row>
    <row r="43" spans="2:23" ht="12.75">
      <c r="B43" s="23"/>
      <c r="F43" s="9">
        <v>195</v>
      </c>
      <c r="G43" s="9">
        <f t="shared" si="1"/>
        <v>1170</v>
      </c>
      <c r="H43" s="9">
        <v>1886</v>
      </c>
      <c r="I43" s="10">
        <f t="shared" si="2"/>
        <v>161.1965811965812</v>
      </c>
      <c r="J43"/>
      <c r="K43"/>
      <c r="L43"/>
      <c r="M43"/>
      <c r="N43"/>
      <c r="O43"/>
      <c r="P43"/>
      <c r="Q43"/>
      <c r="R43"/>
      <c r="S43"/>
      <c r="T43"/>
      <c r="U43"/>
      <c r="V43"/>
      <c r="W43"/>
    </row>
    <row r="44" spans="1:23" ht="12.75">
      <c r="A44" s="7"/>
      <c r="B44" s="23"/>
      <c r="F44" s="9">
        <v>200</v>
      </c>
      <c r="G44" s="9">
        <f t="shared" si="1"/>
        <v>1200</v>
      </c>
      <c r="H44" s="9">
        <v>1934</v>
      </c>
      <c r="I44" s="10">
        <f t="shared" si="2"/>
        <v>161.16666666666666</v>
      </c>
      <c r="J44"/>
      <c r="K44"/>
      <c r="L44"/>
      <c r="M44"/>
      <c r="N44"/>
      <c r="O44"/>
      <c r="P44"/>
      <c r="Q44"/>
      <c r="R44"/>
      <c r="S44"/>
      <c r="T44"/>
      <c r="U44"/>
      <c r="V44"/>
      <c r="W44"/>
    </row>
    <row r="45" spans="6:23" ht="12.75">
      <c r="F45" s="9">
        <v>204</v>
      </c>
      <c r="G45" s="9">
        <f t="shared" si="1"/>
        <v>1224</v>
      </c>
      <c r="H45" s="9">
        <v>1971</v>
      </c>
      <c r="I45" s="10">
        <f t="shared" si="2"/>
        <v>161.02941176470588</v>
      </c>
      <c r="J45"/>
      <c r="K45"/>
      <c r="L45"/>
      <c r="M45"/>
      <c r="N45"/>
      <c r="O45"/>
      <c r="P45"/>
      <c r="Q45"/>
      <c r="R45"/>
      <c r="S45"/>
      <c r="T45"/>
      <c r="U45"/>
      <c r="V45"/>
      <c r="W45"/>
    </row>
    <row r="46" spans="6:23" ht="12.75">
      <c r="F46" s="2">
        <v>206</v>
      </c>
      <c r="G46" s="2">
        <v>1236</v>
      </c>
      <c r="H46" s="2">
        <v>1989</v>
      </c>
      <c r="I46" s="10">
        <f t="shared" si="2"/>
        <v>160.92233009708738</v>
      </c>
      <c r="J46"/>
      <c r="K46"/>
      <c r="L46"/>
      <c r="M46"/>
      <c r="N46"/>
      <c r="O46"/>
      <c r="P46"/>
      <c r="Q46"/>
      <c r="R46"/>
      <c r="S46"/>
      <c r="T46"/>
      <c r="U46"/>
      <c r="V46"/>
      <c r="W46"/>
    </row>
    <row r="47" spans="10:23" ht="12.75">
      <c r="J47"/>
      <c r="K47"/>
      <c r="L47"/>
      <c r="M47"/>
      <c r="N47"/>
      <c r="O47"/>
      <c r="P47"/>
      <c r="Q47"/>
      <c r="R47"/>
      <c r="S47"/>
      <c r="T47"/>
      <c r="U47"/>
      <c r="V47"/>
      <c r="W47"/>
    </row>
    <row r="48" spans="10:23" ht="12.75">
      <c r="J48"/>
      <c r="K48"/>
      <c r="L48"/>
      <c r="M48"/>
      <c r="N48"/>
      <c r="O48"/>
      <c r="P48"/>
      <c r="Q48"/>
      <c r="R48"/>
      <c r="S48"/>
      <c r="T48"/>
      <c r="U48"/>
      <c r="V48"/>
      <c r="W48"/>
    </row>
    <row r="49" spans="10:23" ht="12.75">
      <c r="J49"/>
      <c r="K49"/>
      <c r="L49"/>
      <c r="M49"/>
      <c r="N49"/>
      <c r="O49"/>
      <c r="P49"/>
      <c r="Q49"/>
      <c r="R49"/>
      <c r="S49"/>
      <c r="T49"/>
      <c r="U49"/>
      <c r="V49"/>
      <c r="W49"/>
    </row>
    <row r="50" spans="10:23" ht="12.75">
      <c r="J50"/>
      <c r="K50"/>
      <c r="L50"/>
      <c r="M50"/>
      <c r="N50"/>
      <c r="O50"/>
      <c r="P50"/>
      <c r="Q50"/>
      <c r="R50"/>
      <c r="S50"/>
      <c r="T50"/>
      <c r="U50"/>
      <c r="V50"/>
      <c r="W50"/>
    </row>
    <row r="51" spans="10:23" ht="12.75">
      <c r="J51"/>
      <c r="K51"/>
      <c r="L51"/>
      <c r="M51"/>
      <c r="N51"/>
      <c r="O51"/>
      <c r="P51"/>
      <c r="Q51"/>
      <c r="R51"/>
      <c r="S51"/>
      <c r="T51"/>
      <c r="U51"/>
      <c r="V51"/>
      <c r="W51"/>
    </row>
    <row r="52" spans="10:23" ht="12.75">
      <c r="J52"/>
      <c r="K52"/>
      <c r="L52"/>
      <c r="M52"/>
      <c r="N52"/>
      <c r="O52"/>
      <c r="P52"/>
      <c r="Q52"/>
      <c r="R52"/>
      <c r="S52"/>
      <c r="T52"/>
      <c r="U52"/>
      <c r="V52"/>
      <c r="W52"/>
    </row>
    <row r="53" spans="4:23" ht="12.75">
      <c r="D53" s="4"/>
      <c r="J53"/>
      <c r="K53"/>
      <c r="L53"/>
      <c r="M53"/>
      <c r="N53"/>
      <c r="O53"/>
      <c r="P53"/>
      <c r="Q53"/>
      <c r="R53"/>
      <c r="S53"/>
      <c r="T53"/>
      <c r="U53"/>
      <c r="V53"/>
      <c r="W53"/>
    </row>
    <row r="54" spans="2:23" ht="15">
      <c r="B54" s="26"/>
      <c r="D54" s="4"/>
      <c r="J54"/>
      <c r="K54"/>
      <c r="L54"/>
      <c r="M54"/>
      <c r="N54"/>
      <c r="O54"/>
      <c r="P54"/>
      <c r="T54"/>
      <c r="U54"/>
      <c r="V54"/>
      <c r="W54"/>
    </row>
    <row r="55" spans="2:23" ht="15">
      <c r="B55" s="26"/>
      <c r="D55" s="4"/>
      <c r="J55"/>
      <c r="K55"/>
      <c r="L55"/>
      <c r="M55"/>
      <c r="N55"/>
      <c r="O55"/>
      <c r="P55"/>
      <c r="T55"/>
      <c r="U55"/>
      <c r="V55"/>
      <c r="W55"/>
    </row>
    <row r="56" spans="2:23" ht="15">
      <c r="B56" s="26"/>
      <c r="D56" s="4"/>
      <c r="J56"/>
      <c r="K56"/>
      <c r="L56"/>
      <c r="M56"/>
      <c r="N56"/>
      <c r="O56"/>
      <c r="P56"/>
      <c r="T56"/>
      <c r="U56"/>
      <c r="V56"/>
      <c r="W56"/>
    </row>
    <row r="57" spans="2:23" ht="15">
      <c r="B57" s="26"/>
      <c r="D57" s="4"/>
      <c r="J57"/>
      <c r="K57"/>
      <c r="L57"/>
      <c r="M57"/>
      <c r="N57"/>
      <c r="O57"/>
      <c r="P57"/>
      <c r="T57"/>
      <c r="U57"/>
      <c r="V57"/>
      <c r="W57"/>
    </row>
    <row r="58" spans="2:23" ht="15">
      <c r="B58" s="26"/>
      <c r="D58" s="4"/>
      <c r="J58"/>
      <c r="K58"/>
      <c r="L58"/>
      <c r="M58"/>
      <c r="N58"/>
      <c r="O58"/>
      <c r="P58"/>
      <c r="T58"/>
      <c r="U58"/>
      <c r="V58"/>
      <c r="W58"/>
    </row>
    <row r="59" spans="2:23" ht="15">
      <c r="B59" s="26"/>
      <c r="D59" s="4"/>
      <c r="J59"/>
      <c r="K59"/>
      <c r="L59"/>
      <c r="M59"/>
      <c r="N59"/>
      <c r="O59"/>
      <c r="P59"/>
      <c r="T59"/>
      <c r="U59"/>
      <c r="V59"/>
      <c r="W59"/>
    </row>
    <row r="60" spans="2:23" ht="15">
      <c r="B60" s="26"/>
      <c r="D60" s="4"/>
      <c r="J60"/>
      <c r="K60"/>
      <c r="L60"/>
      <c r="M60"/>
      <c r="N60"/>
      <c r="O60"/>
      <c r="P60"/>
      <c r="T60"/>
      <c r="U60"/>
      <c r="V60"/>
      <c r="W60"/>
    </row>
    <row r="61" spans="2:23" ht="15">
      <c r="B61" s="26"/>
      <c r="D61" s="4"/>
      <c r="J61"/>
      <c r="K61"/>
      <c r="L61"/>
      <c r="M61"/>
      <c r="N61"/>
      <c r="O61"/>
      <c r="P61"/>
      <c r="T61"/>
      <c r="U61"/>
      <c r="V61"/>
      <c r="W61"/>
    </row>
    <row r="62" spans="2:23" ht="15">
      <c r="B62" s="26"/>
      <c r="D62" s="4"/>
      <c r="F62"/>
      <c r="G62"/>
      <c r="H62"/>
      <c r="I62"/>
      <c r="J62"/>
      <c r="K62"/>
      <c r="L62"/>
      <c r="M62"/>
      <c r="N62"/>
      <c r="O62"/>
      <c r="P62"/>
      <c r="T62"/>
      <c r="U62"/>
      <c r="V62"/>
      <c r="W62"/>
    </row>
    <row r="63" spans="4:23" ht="12.75">
      <c r="D63" s="4"/>
      <c r="F63" s="18"/>
      <c r="G63" s="20"/>
      <c r="H63" s="10"/>
      <c r="I63"/>
      <c r="J63"/>
      <c r="K63"/>
      <c r="N63"/>
      <c r="O63"/>
      <c r="P63"/>
      <c r="T63"/>
      <c r="U63"/>
      <c r="V63"/>
      <c r="W63"/>
    </row>
    <row r="64" spans="4:16" ht="12.75">
      <c r="D64" s="4"/>
      <c r="F64" s="18"/>
      <c r="G64" s="20"/>
      <c r="H64" s="10"/>
      <c r="I64"/>
      <c r="J64"/>
      <c r="K64"/>
      <c r="N64"/>
      <c r="O64"/>
      <c r="P64"/>
    </row>
    <row r="65" spans="6:16" ht="12.75">
      <c r="F65" s="18"/>
      <c r="G65" s="20"/>
      <c r="H65" s="10"/>
      <c r="I65"/>
      <c r="J65"/>
      <c r="K65"/>
      <c r="N65"/>
      <c r="O65"/>
      <c r="P65"/>
    </row>
    <row r="66" spans="2:16" ht="15">
      <c r="B66" s="26"/>
      <c r="C66" s="26"/>
      <c r="D66" s="4"/>
      <c r="F66" s="18"/>
      <c r="G66" s="20"/>
      <c r="H66" s="10"/>
      <c r="I66"/>
      <c r="N66"/>
      <c r="O66"/>
      <c r="P66"/>
    </row>
    <row r="67" spans="4:16" ht="12.75">
      <c r="D67" s="4"/>
      <c r="F67" s="18"/>
      <c r="G67" s="20"/>
      <c r="H67" s="10"/>
      <c r="I67"/>
      <c r="N67"/>
      <c r="O67"/>
      <c r="P67"/>
    </row>
    <row r="68" spans="4:16" ht="12.75">
      <c r="D68" s="4"/>
      <c r="F68" s="18"/>
      <c r="G68" s="20"/>
      <c r="H68" s="10"/>
      <c r="I68"/>
      <c r="N68"/>
      <c r="O68"/>
      <c r="P68"/>
    </row>
    <row r="69" spans="4:16" ht="12.75">
      <c r="D69" s="4"/>
      <c r="F69" s="18"/>
      <c r="G69" s="20"/>
      <c r="H69" s="10"/>
      <c r="I69"/>
      <c r="N69"/>
      <c r="O69"/>
      <c r="P69"/>
    </row>
    <row r="70" spans="4:16" ht="12.75">
      <c r="D70" s="4"/>
      <c r="F70" s="18"/>
      <c r="G70" s="20"/>
      <c r="H70" s="10"/>
      <c r="I70"/>
      <c r="N70"/>
      <c r="O70"/>
      <c r="P70"/>
    </row>
    <row r="71" spans="2:16" ht="15">
      <c r="B71" s="26"/>
      <c r="D71" s="4"/>
      <c r="F71" s="18"/>
      <c r="G71" s="20"/>
      <c r="H71" s="10"/>
      <c r="I71"/>
      <c r="N71"/>
      <c r="O71"/>
      <c r="P71"/>
    </row>
    <row r="72" spans="3:16" ht="15">
      <c r="C72" s="26"/>
      <c r="D72" s="4"/>
      <c r="F72" s="18"/>
      <c r="G72" s="20"/>
      <c r="H72" s="10"/>
      <c r="I72"/>
      <c r="N72"/>
      <c r="O72"/>
      <c r="P72"/>
    </row>
    <row r="73" spans="4:16" ht="12.75">
      <c r="D73" s="4"/>
      <c r="F73" s="18"/>
      <c r="G73" s="20"/>
      <c r="H73" s="10"/>
      <c r="I73"/>
      <c r="N73"/>
      <c r="O73"/>
      <c r="P73"/>
    </row>
    <row r="74" spans="4:16" ht="12.75">
      <c r="D74" s="4"/>
      <c r="F74" s="18"/>
      <c r="G74" s="20"/>
      <c r="H74" s="10"/>
      <c r="I74"/>
      <c r="N74"/>
      <c r="O74"/>
      <c r="P74"/>
    </row>
    <row r="75" spans="6:16" ht="12.75">
      <c r="F75" s="18"/>
      <c r="G75" s="20"/>
      <c r="H75" s="10"/>
      <c r="I75"/>
      <c r="N75"/>
      <c r="O75"/>
      <c r="P75"/>
    </row>
    <row r="76" spans="6:16" ht="12.75">
      <c r="F76" s="18"/>
      <c r="G76" s="20"/>
      <c r="H76" s="10"/>
      <c r="I76"/>
      <c r="N76"/>
      <c r="O76"/>
      <c r="P76"/>
    </row>
    <row r="77" spans="6:16" ht="12.75">
      <c r="F77" s="18"/>
      <c r="G77" s="20"/>
      <c r="H77" s="10"/>
      <c r="I77"/>
      <c r="N77"/>
      <c r="O77"/>
      <c r="P77"/>
    </row>
    <row r="78" spans="6:16" ht="12.75">
      <c r="F78" s="18"/>
      <c r="G78" s="20"/>
      <c r="H78" s="10"/>
      <c r="I78"/>
      <c r="N78"/>
      <c r="O78"/>
      <c r="P78"/>
    </row>
    <row r="79" spans="6:16" ht="12.75">
      <c r="F79" s="18"/>
      <c r="G79" s="20"/>
      <c r="H79" s="10"/>
      <c r="I79"/>
      <c r="N79"/>
      <c r="O79"/>
      <c r="P79"/>
    </row>
    <row r="80" spans="6:16" ht="12.75">
      <c r="F80" s="18"/>
      <c r="G80" s="20"/>
      <c r="H80" s="10"/>
      <c r="I80"/>
      <c r="N80"/>
      <c r="O80"/>
      <c r="P80"/>
    </row>
    <row r="81" spans="6:16" ht="12.75">
      <c r="F81" s="18"/>
      <c r="G81" s="20"/>
      <c r="H81" s="10"/>
      <c r="I81"/>
      <c r="N81"/>
      <c r="O81"/>
      <c r="P81"/>
    </row>
    <row r="82" spans="6:16" ht="12.75">
      <c r="F82"/>
      <c r="G82"/>
      <c r="H82" s="10"/>
      <c r="I82"/>
      <c r="N82"/>
      <c r="O82"/>
      <c r="P82"/>
    </row>
    <row r="83" spans="6:16" ht="12.75">
      <c r="F83" s="18"/>
      <c r="G83" s="20"/>
      <c r="H83" s="10"/>
      <c r="I83"/>
      <c r="N83"/>
      <c r="O83"/>
      <c r="P83"/>
    </row>
    <row r="84" spans="6:16" ht="12.75">
      <c r="F84" s="18"/>
      <c r="G84" s="20"/>
      <c r="H84" s="10"/>
      <c r="I84"/>
      <c r="N84"/>
      <c r="O84"/>
      <c r="P84"/>
    </row>
    <row r="85" spans="6:16" ht="12.75">
      <c r="F85" s="18"/>
      <c r="G85" s="20"/>
      <c r="H85" s="10"/>
      <c r="I85"/>
      <c r="N85"/>
      <c r="O85"/>
      <c r="P85"/>
    </row>
    <row r="86" spans="6:16" ht="12.75">
      <c r="F86" s="18"/>
      <c r="G86" s="20"/>
      <c r="H86" s="10"/>
      <c r="I86"/>
      <c r="N86"/>
      <c r="O86"/>
      <c r="P86"/>
    </row>
    <row r="87" spans="6:16" ht="12.75">
      <c r="F87" s="18"/>
      <c r="G87" s="20"/>
      <c r="H87" s="10"/>
      <c r="I87"/>
      <c r="N87"/>
      <c r="O87"/>
      <c r="P87"/>
    </row>
    <row r="88" spans="6:16" ht="12.75">
      <c r="F88" s="18"/>
      <c r="G88" s="20"/>
      <c r="H88" s="10"/>
      <c r="I88"/>
      <c r="N88"/>
      <c r="O88"/>
      <c r="P88"/>
    </row>
    <row r="89" spans="6:16" ht="12.75">
      <c r="F89" s="18"/>
      <c r="G89" s="20"/>
      <c r="H89" s="10"/>
      <c r="I89"/>
      <c r="N89"/>
      <c r="O89"/>
      <c r="P89"/>
    </row>
    <row r="90" spans="6:16" ht="12.75">
      <c r="F90" s="18"/>
      <c r="G90" s="20"/>
      <c r="H90" s="10"/>
      <c r="I90"/>
      <c r="N90"/>
      <c r="O90"/>
      <c r="P90"/>
    </row>
    <row r="91" spans="6:16" ht="12.75">
      <c r="F91" s="18"/>
      <c r="G91" s="20"/>
      <c r="H91" s="10"/>
      <c r="I91"/>
      <c r="N91"/>
      <c r="O91"/>
      <c r="P91"/>
    </row>
    <row r="92" spans="6:16" ht="12.75">
      <c r="F92" s="18"/>
      <c r="G92" s="20"/>
      <c r="H92" s="10"/>
      <c r="I92"/>
      <c r="N92"/>
      <c r="O92"/>
      <c r="P92"/>
    </row>
    <row r="93" spans="6:16" ht="12.75">
      <c r="F93" s="18"/>
      <c r="G93" s="20"/>
      <c r="H93" s="10"/>
      <c r="I93"/>
      <c r="N93"/>
      <c r="O93"/>
      <c r="P93"/>
    </row>
    <row r="94" spans="6:16" ht="12.75">
      <c r="F94" s="18"/>
      <c r="G94" s="20"/>
      <c r="H94" s="10"/>
      <c r="I94"/>
      <c r="N94"/>
      <c r="O94"/>
      <c r="P94"/>
    </row>
    <row r="95" spans="6:16" ht="12.75">
      <c r="F95" s="18"/>
      <c r="G95" s="20"/>
      <c r="H95" s="10"/>
      <c r="I95"/>
      <c r="N95"/>
      <c r="O95"/>
      <c r="P95"/>
    </row>
    <row r="96" spans="6:16" ht="12.75">
      <c r="F96" s="18"/>
      <c r="G96" s="20"/>
      <c r="H96" s="10"/>
      <c r="I96"/>
      <c r="N96"/>
      <c r="O96"/>
      <c r="P96"/>
    </row>
    <row r="97" spans="6:16" ht="12.75">
      <c r="F97" s="18"/>
      <c r="G97" s="20"/>
      <c r="H97" s="10"/>
      <c r="I97"/>
      <c r="N97"/>
      <c r="O97"/>
      <c r="P97"/>
    </row>
    <row r="98" spans="6:16" ht="12.75">
      <c r="F98" s="18"/>
      <c r="G98" s="20"/>
      <c r="H98" s="10"/>
      <c r="I98"/>
      <c r="N98"/>
      <c r="O98"/>
      <c r="P98"/>
    </row>
    <row r="99" spans="6:16" ht="12.75">
      <c r="F99" s="18"/>
      <c r="G99" s="20"/>
      <c r="H99" s="10"/>
      <c r="I99"/>
      <c r="N99"/>
      <c r="O99"/>
      <c r="P99"/>
    </row>
    <row r="100" spans="6:16" ht="12.75">
      <c r="F100" s="18"/>
      <c r="G100" s="20"/>
      <c r="H100" s="10"/>
      <c r="I100"/>
      <c r="N100"/>
      <c r="O100"/>
      <c r="P100"/>
    </row>
    <row r="101" spans="6:16" ht="12.75">
      <c r="F101" s="18"/>
      <c r="G101" s="20"/>
      <c r="H101" s="10"/>
      <c r="I101"/>
      <c r="N101"/>
      <c r="O101"/>
      <c r="P101"/>
    </row>
    <row r="102" spans="6:16" ht="12.75">
      <c r="F102" s="18"/>
      <c r="G102" s="20"/>
      <c r="H102" s="10"/>
      <c r="I102"/>
      <c r="N102"/>
      <c r="O102"/>
      <c r="P102"/>
    </row>
    <row r="103" spans="4:16" ht="12.75">
      <c r="D103" s="4"/>
      <c r="F103" s="18"/>
      <c r="G103" s="20"/>
      <c r="H103" s="10"/>
      <c r="I103"/>
      <c r="N103"/>
      <c r="O103"/>
      <c r="P103"/>
    </row>
    <row r="104" spans="2:16" ht="15">
      <c r="B104" s="26"/>
      <c r="D104" s="4"/>
      <c r="F104" s="18"/>
      <c r="G104" s="20"/>
      <c r="H104" s="10"/>
      <c r="I104"/>
      <c r="N104"/>
      <c r="O104"/>
      <c r="P104"/>
    </row>
    <row r="105" spans="2:16" ht="15">
      <c r="B105" s="26"/>
      <c r="D105" s="4"/>
      <c r="F105" s="18"/>
      <c r="G105" s="20"/>
      <c r="H105" s="10"/>
      <c r="I105"/>
      <c r="N105"/>
      <c r="O105"/>
      <c r="P105"/>
    </row>
    <row r="106" spans="2:16" ht="15">
      <c r="B106" s="26"/>
      <c r="D106" s="4"/>
      <c r="F106" s="18"/>
      <c r="G106" s="20"/>
      <c r="H106" s="10"/>
      <c r="I106"/>
      <c r="N106"/>
      <c r="O106"/>
      <c r="P106"/>
    </row>
    <row r="107" spans="2:16" ht="15">
      <c r="B107" s="26"/>
      <c r="D107" s="4"/>
      <c r="F107" s="18"/>
      <c r="G107" s="20"/>
      <c r="H107" s="10"/>
      <c r="I107"/>
      <c r="N107"/>
      <c r="O107"/>
      <c r="P107"/>
    </row>
    <row r="108" spans="2:16" ht="15">
      <c r="B108" s="26"/>
      <c r="D108" s="4"/>
      <c r="F108" s="18"/>
      <c r="G108" s="20"/>
      <c r="H108" s="10"/>
      <c r="I108"/>
      <c r="N108"/>
      <c r="O108"/>
      <c r="P108"/>
    </row>
    <row r="109" spans="2:16" ht="15">
      <c r="B109" s="26"/>
      <c r="D109" s="4"/>
      <c r="F109" s="18"/>
      <c r="G109" s="20"/>
      <c r="H109" s="10"/>
      <c r="I109"/>
      <c r="N109"/>
      <c r="O109"/>
      <c r="P109"/>
    </row>
    <row r="110" spans="2:16" ht="15">
      <c r="B110" s="26"/>
      <c r="D110" s="4"/>
      <c r="F110" s="18"/>
      <c r="G110" s="20"/>
      <c r="H110" s="10"/>
      <c r="I110"/>
      <c r="N110"/>
      <c r="O110"/>
      <c r="P110"/>
    </row>
    <row r="111" spans="2:16" ht="15">
      <c r="B111" s="26"/>
      <c r="D111" s="4"/>
      <c r="F111" s="18"/>
      <c r="G111" s="20"/>
      <c r="H111" s="10"/>
      <c r="I111"/>
      <c r="N111"/>
      <c r="O111"/>
      <c r="P111"/>
    </row>
    <row r="112" spans="2:16" ht="15">
      <c r="B112" s="26"/>
      <c r="D112" s="4"/>
      <c r="F112"/>
      <c r="G112"/>
      <c r="H112" s="10"/>
      <c r="I112"/>
      <c r="N112"/>
      <c r="O112"/>
      <c r="P112"/>
    </row>
    <row r="113" spans="4:16" ht="12.75">
      <c r="D113" s="4"/>
      <c r="F113" s="18"/>
      <c r="G113" s="20"/>
      <c r="H113" s="10"/>
      <c r="I113"/>
      <c r="N113"/>
      <c r="O113"/>
      <c r="P113"/>
    </row>
    <row r="114" spans="4:16" ht="12.75">
      <c r="D114" s="4"/>
      <c r="F114" s="18"/>
      <c r="G114" s="20"/>
      <c r="H114" s="10"/>
      <c r="I114"/>
      <c r="N114"/>
      <c r="O114"/>
      <c r="P114"/>
    </row>
    <row r="115" spans="6:16" ht="12.75">
      <c r="F115" s="18"/>
      <c r="G115" s="20"/>
      <c r="H115" s="10"/>
      <c r="I115"/>
      <c r="N115"/>
      <c r="O115"/>
      <c r="P115"/>
    </row>
    <row r="116" spans="2:16" ht="15">
      <c r="B116" s="26"/>
      <c r="C116" s="26"/>
      <c r="D116" s="4"/>
      <c r="F116" s="18"/>
      <c r="G116" s="20"/>
      <c r="H116" s="10"/>
      <c r="I116"/>
      <c r="N116"/>
      <c r="O116"/>
      <c r="P116"/>
    </row>
    <row r="117" spans="4:16" ht="12.75">
      <c r="D117" s="4"/>
      <c r="F117" s="18"/>
      <c r="G117" s="20"/>
      <c r="H117" s="10"/>
      <c r="I117"/>
      <c r="N117"/>
      <c r="O117"/>
      <c r="P117"/>
    </row>
    <row r="118" spans="4:16" ht="12.75">
      <c r="D118" s="4"/>
      <c r="F118" s="18"/>
      <c r="G118" s="20"/>
      <c r="H118" s="10"/>
      <c r="I118"/>
      <c r="N118"/>
      <c r="O118"/>
      <c r="P118"/>
    </row>
    <row r="119" spans="4:16" ht="12.75">
      <c r="D119" s="4"/>
      <c r="F119" s="18"/>
      <c r="G119" s="20"/>
      <c r="H119" s="10"/>
      <c r="I119"/>
      <c r="N119"/>
      <c r="O119"/>
      <c r="P119"/>
    </row>
    <row r="120" spans="4:16" ht="12.75">
      <c r="D120" s="4"/>
      <c r="F120" s="18"/>
      <c r="G120" s="20"/>
      <c r="H120" s="10"/>
      <c r="I120"/>
      <c r="N120"/>
      <c r="O120"/>
      <c r="P120"/>
    </row>
    <row r="121" spans="2:16" ht="15">
      <c r="B121" s="26"/>
      <c r="D121" s="4"/>
      <c r="F121" s="18"/>
      <c r="G121" s="20"/>
      <c r="H121" s="10"/>
      <c r="I121"/>
      <c r="N121"/>
      <c r="O121"/>
      <c r="P121"/>
    </row>
    <row r="122" spans="3:16" ht="15">
      <c r="C122" s="26"/>
      <c r="D122" s="4"/>
      <c r="F122" s="18"/>
      <c r="G122" s="20"/>
      <c r="H122" s="10"/>
      <c r="I122"/>
      <c r="N122"/>
      <c r="O122"/>
      <c r="P122"/>
    </row>
    <row r="123" spans="4:16" ht="12.75">
      <c r="D123" s="4"/>
      <c r="F123" s="18"/>
      <c r="G123" s="20"/>
      <c r="H123" s="10"/>
      <c r="I123"/>
      <c r="N123"/>
      <c r="O123"/>
      <c r="P123"/>
    </row>
    <row r="124" spans="4:16" ht="12.75">
      <c r="D124" s="4"/>
      <c r="F124" s="18"/>
      <c r="G124" s="20"/>
      <c r="H124" s="10"/>
      <c r="I124"/>
      <c r="N124"/>
      <c r="O124"/>
      <c r="P124"/>
    </row>
    <row r="125" spans="6:16" ht="12.75">
      <c r="F125" s="18"/>
      <c r="G125" s="20"/>
      <c r="H125" s="10"/>
      <c r="I125"/>
      <c r="N125"/>
      <c r="O125"/>
      <c r="P125"/>
    </row>
    <row r="126" spans="6:16" ht="12.75">
      <c r="F126" s="18"/>
      <c r="G126" s="20"/>
      <c r="H126" s="10"/>
      <c r="I126"/>
      <c r="N126"/>
      <c r="O126"/>
      <c r="P126"/>
    </row>
    <row r="127" spans="6:16" ht="12.75">
      <c r="F127" s="18"/>
      <c r="G127" s="20"/>
      <c r="H127" s="10"/>
      <c r="I127"/>
      <c r="N127"/>
      <c r="O127"/>
      <c r="P127"/>
    </row>
    <row r="128" spans="6:16" ht="12.75">
      <c r="F128" s="18"/>
      <c r="G128" s="20"/>
      <c r="H128" s="10"/>
      <c r="I128"/>
      <c r="N128"/>
      <c r="O128"/>
      <c r="P128"/>
    </row>
    <row r="129" spans="6:16" ht="12.75">
      <c r="F129" s="18"/>
      <c r="G129" s="20"/>
      <c r="H129" s="10"/>
      <c r="I129"/>
      <c r="N129"/>
      <c r="O129"/>
      <c r="P129"/>
    </row>
    <row r="130" spans="6:16" ht="12.75">
      <c r="F130" s="18"/>
      <c r="G130" s="20"/>
      <c r="H130" s="10"/>
      <c r="I130"/>
      <c r="N130"/>
      <c r="O130"/>
      <c r="P130"/>
    </row>
    <row r="131" spans="6:16" ht="12.75">
      <c r="F131" s="18"/>
      <c r="G131" s="20"/>
      <c r="H131" s="10"/>
      <c r="I131"/>
      <c r="N131"/>
      <c r="O131"/>
      <c r="P131"/>
    </row>
    <row r="132" spans="6:16" ht="12.75">
      <c r="F132" s="18"/>
      <c r="G132" s="20"/>
      <c r="H132" s="10"/>
      <c r="I132"/>
      <c r="N132"/>
      <c r="O132"/>
      <c r="P132"/>
    </row>
    <row r="133" spans="6:16" ht="12.75">
      <c r="F133" s="18"/>
      <c r="G133" s="20"/>
      <c r="H133" s="10"/>
      <c r="I133"/>
      <c r="N133"/>
      <c r="O133"/>
      <c r="P133"/>
    </row>
    <row r="134" spans="6:16" ht="12.75">
      <c r="F134" s="18"/>
      <c r="G134" s="20"/>
      <c r="H134" s="10"/>
      <c r="I134"/>
      <c r="N134"/>
      <c r="O134"/>
      <c r="P134"/>
    </row>
    <row r="135" spans="6:16" ht="12.75">
      <c r="F135" s="18"/>
      <c r="G135" s="20"/>
      <c r="H135" s="10"/>
      <c r="I135"/>
      <c r="N135"/>
      <c r="O135"/>
      <c r="P135"/>
    </row>
    <row r="136" spans="6:16" ht="12.75">
      <c r="F136" s="18"/>
      <c r="G136" s="20"/>
      <c r="H136" s="10"/>
      <c r="I136"/>
      <c r="N136"/>
      <c r="O136"/>
      <c r="P136"/>
    </row>
    <row r="137" spans="6:16" ht="12.75">
      <c r="F137" s="18"/>
      <c r="G137" s="20"/>
      <c r="H137" s="10"/>
      <c r="I137"/>
      <c r="N137"/>
      <c r="O137"/>
      <c r="P137"/>
    </row>
    <row r="138" spans="6:16" ht="12.75">
      <c r="F138" s="18"/>
      <c r="G138" s="20"/>
      <c r="H138" s="10"/>
      <c r="I138"/>
      <c r="N138"/>
      <c r="O138"/>
      <c r="P138"/>
    </row>
    <row r="139" spans="6:16" ht="12.75">
      <c r="F139" s="18"/>
      <c r="G139" s="20"/>
      <c r="H139" s="10"/>
      <c r="I139"/>
      <c r="N139"/>
      <c r="O139"/>
      <c r="P139"/>
    </row>
    <row r="140" spans="6:16" ht="12.75">
      <c r="F140" s="18"/>
      <c r="G140" s="20"/>
      <c r="H140" s="10"/>
      <c r="I140"/>
      <c r="N140"/>
      <c r="O140"/>
      <c r="P140"/>
    </row>
    <row r="141" spans="7:16" ht="12.75">
      <c r="G141"/>
      <c r="H141"/>
      <c r="I141"/>
      <c r="N141"/>
      <c r="O141"/>
      <c r="P141"/>
    </row>
    <row r="142" spans="14:16" ht="12.75">
      <c r="N142"/>
      <c r="O142"/>
      <c r="P142"/>
    </row>
    <row r="143" spans="14:16" ht="12.75">
      <c r="N143"/>
      <c r="O143"/>
      <c r="P143"/>
    </row>
    <row r="153" ht="12.75">
      <c r="D153" s="4"/>
    </row>
    <row r="154" spans="2:4" ht="15">
      <c r="B154" s="26"/>
      <c r="D154" s="4"/>
    </row>
    <row r="155" spans="2:4" ht="15">
      <c r="B155" s="26"/>
      <c r="D155" s="4"/>
    </row>
    <row r="156" spans="2:4" ht="15">
      <c r="B156" s="26"/>
      <c r="D156" s="4"/>
    </row>
    <row r="157" spans="2:4" ht="15">
      <c r="B157" s="26"/>
      <c r="D157" s="4"/>
    </row>
    <row r="158" spans="2:4" ht="15">
      <c r="B158" s="26"/>
      <c r="D158" s="4"/>
    </row>
    <row r="159" spans="2:4" ht="15">
      <c r="B159" s="26"/>
      <c r="D159" s="4"/>
    </row>
    <row r="160" spans="2:4" ht="15">
      <c r="B160" s="26"/>
      <c r="D160" s="4"/>
    </row>
    <row r="161" spans="2:4" ht="15">
      <c r="B161" s="26"/>
      <c r="D161" s="4"/>
    </row>
    <row r="162" spans="2:4" ht="15">
      <c r="B162" s="26"/>
      <c r="D162" s="4"/>
    </row>
    <row r="163" ht="12.75">
      <c r="D163" s="4"/>
    </row>
    <row r="164" ht="12.75">
      <c r="D164" s="4"/>
    </row>
    <row r="166" spans="2:4" ht="15">
      <c r="B166" s="26"/>
      <c r="C166" s="26"/>
      <c r="D166" s="4"/>
    </row>
    <row r="167" ht="12.75">
      <c r="D167" s="4"/>
    </row>
    <row r="168" ht="12.75">
      <c r="D168" s="4"/>
    </row>
    <row r="169" ht="12.75">
      <c r="D169" s="4"/>
    </row>
    <row r="170" ht="12.75">
      <c r="D170" s="4"/>
    </row>
    <row r="171" spans="2:4" ht="15">
      <c r="B171" s="26"/>
      <c r="D171" s="4"/>
    </row>
    <row r="172" spans="3:4" ht="15">
      <c r="C172" s="26"/>
      <c r="D172" s="4"/>
    </row>
    <row r="173" ht="12.75">
      <c r="D173" s="4"/>
    </row>
    <row r="174" ht="12.75">
      <c r="D174" s="4"/>
    </row>
    <row r="203" ht="12.75">
      <c r="D203" s="4"/>
    </row>
    <row r="204" spans="2:4" ht="15">
      <c r="B204" s="26"/>
      <c r="D204" s="4"/>
    </row>
    <row r="205" spans="2:4" ht="15">
      <c r="B205" s="26"/>
      <c r="D205" s="4"/>
    </row>
    <row r="206" spans="2:4" ht="15">
      <c r="B206" s="26"/>
      <c r="D206" s="4"/>
    </row>
    <row r="207" spans="2:4" ht="15">
      <c r="B207" s="26"/>
      <c r="D207" s="4"/>
    </row>
    <row r="208" spans="2:4" ht="15">
      <c r="B208" s="26"/>
      <c r="D208" s="4"/>
    </row>
    <row r="209" spans="2:4" ht="15">
      <c r="B209" s="26"/>
      <c r="C209" s="26"/>
      <c r="D209" s="4"/>
    </row>
    <row r="210" ht="12.75">
      <c r="D210" s="4"/>
    </row>
    <row r="211" ht="12.75">
      <c r="D211" s="4"/>
    </row>
    <row r="212" ht="12.75">
      <c r="D212" s="4"/>
    </row>
    <row r="213" ht="12.75">
      <c r="D213" s="4"/>
    </row>
    <row r="214" ht="12.75">
      <c r="D214" s="4"/>
    </row>
    <row r="215" spans="2:4" ht="15">
      <c r="B215" s="26"/>
      <c r="D215" s="4"/>
    </row>
    <row r="216" spans="3:4" ht="15">
      <c r="C216" s="26"/>
      <c r="D216" s="4"/>
    </row>
    <row r="217" ht="12.75">
      <c r="D217" s="4"/>
    </row>
    <row r="218" ht="12.75">
      <c r="D218" s="4"/>
    </row>
  </sheetData>
  <sheetProtection sheet="1" objects="1" scenarios="1"/>
  <protectedRanges>
    <protectedRange sqref="B17" name="Range1"/>
  </protectedRanges>
  <printOptions/>
  <pageMargins left="0.75" right="0.75" top="1" bottom="1" header="0.5" footer="0.5"/>
  <pageSetup horizontalDpi="300" verticalDpi="300" orientation="portrait" r:id="rId2"/>
  <ignoredErrors>
    <ignoredError sqref="B13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Thomas Gorski</Manager>
  <Company>Aviation Safety 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Load Manifest Spreadsheet</dc:title>
  <dc:subject>14CFR 135.63(c)</dc:subject>
  <dc:creator>Thomas Gorski</dc:creator>
  <cp:keywords>Load manifest</cp:keywords>
  <dc:description>This is a row-column tabulation program that runs on your IBM-Compatible PC, and creates Load Manifests required by 14 CFR Part 135.63(c)
</dc:description>
  <cp:lastModifiedBy>Ray</cp:lastModifiedBy>
  <cp:lastPrinted>2018-11-15T00:44:55Z</cp:lastPrinted>
  <dcterms:created xsi:type="dcterms:W3CDTF">2002-10-26T20:35:49Z</dcterms:created>
  <dcterms:modified xsi:type="dcterms:W3CDTF">2018-11-15T17:58:02Z</dcterms:modified>
  <cp:category>Load Manifest</cp:category>
  <cp:version/>
  <cp:contentType/>
  <cp:contentStatus/>
</cp:coreProperties>
</file>